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ll vostro 200\Disku D\Shenime bazë në vite\Vitit 2024\Raportet për Ministren\"/>
    </mc:Choice>
  </mc:AlternateContent>
  <bookViews>
    <workbookView xWindow="0" yWindow="0" windowWidth="28800" windowHeight="12435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J19" i="1"/>
  <c r="K19" i="1"/>
  <c r="N19" i="1"/>
  <c r="N23" i="1" s="1"/>
  <c r="O19" i="1"/>
  <c r="O23" i="1" s="1"/>
  <c r="C20" i="1"/>
  <c r="F20" i="1"/>
  <c r="I20" i="1"/>
  <c r="J20" i="1"/>
  <c r="J23" i="1" s="1"/>
  <c r="K20" i="1"/>
  <c r="N20" i="1"/>
  <c r="O20" i="1"/>
  <c r="C23" i="1"/>
  <c r="D23" i="1"/>
  <c r="E23" i="1"/>
  <c r="F23" i="1"/>
  <c r="G23" i="1"/>
  <c r="H23" i="1"/>
  <c r="I23" i="1"/>
  <c r="K23" i="1"/>
  <c r="L23" i="1"/>
  <c r="M2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C63" i="1"/>
  <c r="D63" i="1"/>
  <c r="E63" i="1"/>
  <c r="F63" i="1"/>
  <c r="G63" i="1"/>
  <c r="H63" i="1"/>
  <c r="J63" i="1"/>
  <c r="K63" i="1"/>
  <c r="L63" i="1"/>
  <c r="M63" i="1"/>
  <c r="N63" i="1"/>
  <c r="O63" i="1"/>
  <c r="C69" i="1"/>
  <c r="F69" i="1"/>
  <c r="H69" i="1"/>
  <c r="J69" i="1"/>
  <c r="K69" i="1"/>
  <c r="N69" i="1"/>
  <c r="O69" i="1"/>
  <c r="O73" i="1" s="1"/>
  <c r="C70" i="1"/>
  <c r="C73" i="1" s="1"/>
  <c r="I70" i="1"/>
  <c r="J70" i="1"/>
  <c r="K70" i="1"/>
  <c r="K73" i="1" s="1"/>
  <c r="N70" i="1"/>
  <c r="N73" i="1" s="1"/>
  <c r="O70" i="1"/>
  <c r="D73" i="1"/>
  <c r="E73" i="1"/>
  <c r="F73" i="1"/>
  <c r="G73" i="1"/>
  <c r="H73" i="1"/>
  <c r="I73" i="1"/>
  <c r="J73" i="1"/>
  <c r="L73" i="1"/>
  <c r="M7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</calcChain>
</file>

<file path=xl/sharedStrings.xml><?xml version="1.0" encoding="utf-8"?>
<sst xmlns="http://schemas.openxmlformats.org/spreadsheetml/2006/main" count="222" uniqueCount="44">
  <si>
    <t>Prishtinë, 19/08/2024</t>
  </si>
  <si>
    <t xml:space="preserve">Agim Thaçi </t>
  </si>
  <si>
    <t>Punoi:</t>
  </si>
  <si>
    <t>Gjithsej:</t>
  </si>
  <si>
    <t>Prizren</t>
  </si>
  <si>
    <t>Pajisje elektro shtepiake</t>
  </si>
  <si>
    <t>Stufa individuale me biomasë</t>
  </si>
  <si>
    <t>Pompë termike</t>
  </si>
  <si>
    <t>Kondicioner/klimë efiçiente (pompë termike ajër-ajër të tipit inverter me efiçiencë të lartë)</t>
  </si>
  <si>
    <t>Kaldaja me biomasë (dru, pelet, briket)</t>
  </si>
  <si>
    <t>Shuma</t>
  </si>
  <si>
    <t>Aplikues Meshkuj</t>
  </si>
  <si>
    <t>Aplikues Femra</t>
  </si>
  <si>
    <t>Tjerë</t>
  </si>
  <si>
    <t>Shqipëtar</t>
  </si>
  <si>
    <t>Numri i banorëve</t>
  </si>
  <si>
    <t>Shtëpi</t>
  </si>
  <si>
    <t>Benesë</t>
  </si>
  <si>
    <t>Prind vetushqyes</t>
  </si>
  <si>
    <t>Shfryezues i pensionit</t>
  </si>
  <si>
    <t>Statusi invalid</t>
  </si>
  <si>
    <t>Statusi social</t>
  </si>
  <si>
    <t>Numri i familjeve/ Përfitues</t>
  </si>
  <si>
    <t>Distrikti</t>
  </si>
  <si>
    <t>Masa</t>
  </si>
  <si>
    <t>MASA 3.7 DHE MASA 4, STATISTIKAT PËR PËRFITUESIT E PAJISJEVE SHTEPIAKE EFIÇENTE
TE DHËNAT PËR PËRFITUESIT NË REGJIONIN E PRIZRENIT</t>
  </si>
  <si>
    <t>Prishtinë</t>
  </si>
  <si>
    <t>MASA 3.7 DHE MASA 4, STATISTIKAT PËR PËRFITUESIT E PAJISJEVE SHTEPIAKE EFIÇENTE
TE DHËNAT PËR PËRFITUESIT NË REGJIONIN E PRISHTINËS</t>
  </si>
  <si>
    <t>Pejë</t>
  </si>
  <si>
    <t>MASA 3.7 DHE MASA 4, STATISTIKAT PËR PËRFITUESIT E PAJISJEVE SHTEPIAKE EFIÇENTE
TE DHËNAT PËR PËRFITUESIT NË REGJIONIN E PEJËS</t>
  </si>
  <si>
    <t>Mitrovicë</t>
  </si>
  <si>
    <t>MASA 3.7 DHE MASA 4, STATISTIKAT PËR PËRFITUESIT E PAJISJEVE SHTEPIAKE EFIÇENTE
TE DHËNAT PËR PËRFITUESIT NË REGJIONIN E MITROVICËS</t>
  </si>
  <si>
    <t>Gjilani</t>
  </si>
  <si>
    <t>Gjilan</t>
  </si>
  <si>
    <t>MASA 3.7 DHE MASA 4, STATISTIKAT PËR PËRFITUESIT E PAJISJEVE SHTEPIAKE EFIÇENTE
TE DHËNAT PËR PËRFITUESIT NË REGJIONIN E GJILANIT</t>
  </si>
  <si>
    <t>Gjakovë</t>
  </si>
  <si>
    <t>MASA 3.7 DHE MASA 4, STATISTIKAT PËR PËRFITUESIT E PAJISJEVE SHTEPIAKE EFIÇENTE
TE DHËNAT PËR PËRFITUESIT NË REGJIONIN E GJAKOVËS</t>
  </si>
  <si>
    <t>Ferizaj</t>
  </si>
  <si>
    <t>MASA 3.7 DHE MASA 4, STATISTIKAT PËR PËRFITUESIT E PAJISJEVE SHTEPIAKE EFIÇENTE
TE DHËNAT PËR PËRFITUESIT NË REGJIONIN E FERIZAJT</t>
  </si>
  <si>
    <t>FONDET E REPUBLIKËS SË KOSOVËS</t>
  </si>
  <si>
    <t>FONDET E BASHKIMIT EVROPIAN</t>
  </si>
  <si>
    <t>KOSOVË</t>
  </si>
  <si>
    <t>MASA 3.7 DHE MASA 4, STATISTIKAT PËR PËRFITUESIT E PAJISJEVE SHTEPIAKE EFIÇENTE
TE DHËNAT PËR PËRFITUESIT NË TË GJITHË KOSOVËN</t>
  </si>
  <si>
    <t>MINISTRIA E EKONOMISË - 2022-2023-2024
MASA 3.7 DHE MASA 4, STATISTIKAT PËR PËRFITUESIT E PAJISJEVE SHTEPIAKE EFIÇENTE
TE DHËNAT PËR PËRFITUESIT SIPAS REGJIONEVE, KETEGORIVE SOCIALE, GJINORE DHE NACIONALITETIT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</si>
</sst>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0" fillId="0" borderId="1" xfId="0" applyBorder="1"/>
    <xf numFmtId="0" fontId="2" fillId="0" borderId="2" xfId="0" applyFont="1" applyBorder="1"/>
    <xf numFmtId="43" fontId="2" fillId="0" borderId="3" xfId="1" applyFont="1" applyBorder="1"/>
    <xf numFmtId="0" fontId="2" fillId="0" borderId="3" xfId="0" applyFont="1" applyBorder="1"/>
    <xf numFmtId="43" fontId="0" fillId="0" borderId="3" xfId="1" applyFont="1" applyBorder="1"/>
    <xf numFmtId="0" fontId="0" fillId="0" borderId="3" xfId="0" applyBorder="1"/>
    <xf numFmtId="43" fontId="2" fillId="2" borderId="3" xfId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43" fontId="0" fillId="0" borderId="0" xfId="1" applyFont="1"/>
    <xf numFmtId="43" fontId="0" fillId="0" borderId="3" xfId="1" applyFont="1" applyFill="1" applyBorder="1"/>
    <xf numFmtId="43" fontId="0" fillId="4" borderId="3" xfId="1" applyFont="1" applyFill="1" applyBorder="1"/>
    <xf numFmtId="0" fontId="0" fillId="4" borderId="3" xfId="0" applyFill="1" applyBorder="1"/>
    <xf numFmtId="0" fontId="1" fillId="0" borderId="3" xfId="0" applyFont="1" applyBorder="1"/>
    <xf numFmtId="0" fontId="1" fillId="0" borderId="3" xfId="2" applyBorder="1"/>
    <xf numFmtId="43" fontId="2" fillId="5" borderId="3" xfId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workbookViewId="0">
      <selection activeCell="B8" sqref="B8"/>
    </sheetView>
  </sheetViews>
  <sheetFormatPr defaultRowHeight="15" x14ac:dyDescent="0.25"/>
  <cols>
    <col min="1" max="1" width="45.140625" customWidth="1"/>
    <col min="2" max="2" width="16.42578125" customWidth="1"/>
    <col min="3" max="3" width="13.140625" customWidth="1"/>
    <col min="6" max="6" width="11.28515625" customWidth="1"/>
    <col min="7" max="7" width="11.140625" customWidth="1"/>
    <col min="8" max="8" width="10.5703125" customWidth="1"/>
    <col min="9" max="9" width="10.85546875" customWidth="1"/>
    <col min="10" max="10" width="12.7109375" customWidth="1"/>
    <col min="11" max="11" width="10.140625" customWidth="1"/>
    <col min="15" max="15" width="14.28515625" bestFit="1" customWidth="1"/>
    <col min="17" max="17" width="13.28515625" bestFit="1" customWidth="1"/>
  </cols>
  <sheetData>
    <row r="1" spans="1:15" ht="48" customHeight="1" x14ac:dyDescent="0.25">
      <c r="A1" s="24" t="s">
        <v>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2"/>
    </row>
    <row r="3" spans="1:15" ht="50.25" customHeight="1" x14ac:dyDescent="0.25">
      <c r="A3" s="21" t="s">
        <v>42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9"/>
    </row>
    <row r="4" spans="1:15" ht="45" x14ac:dyDescent="0.25">
      <c r="A4" s="18" t="s">
        <v>24</v>
      </c>
      <c r="B4" s="18" t="s">
        <v>23</v>
      </c>
      <c r="C4" s="18" t="s">
        <v>22</v>
      </c>
      <c r="D4" s="18" t="s">
        <v>21</v>
      </c>
      <c r="E4" s="18" t="s">
        <v>20</v>
      </c>
      <c r="F4" s="18" t="s">
        <v>19</v>
      </c>
      <c r="G4" s="18" t="s">
        <v>18</v>
      </c>
      <c r="H4" s="18" t="s">
        <v>17</v>
      </c>
      <c r="I4" s="18" t="s">
        <v>16</v>
      </c>
      <c r="J4" s="18" t="s">
        <v>15</v>
      </c>
      <c r="K4" s="18" t="s">
        <v>14</v>
      </c>
      <c r="L4" s="18" t="s">
        <v>13</v>
      </c>
      <c r="M4" s="18" t="s">
        <v>12</v>
      </c>
      <c r="N4" s="18" t="s">
        <v>11</v>
      </c>
      <c r="O4" s="17" t="s">
        <v>10</v>
      </c>
    </row>
    <row r="5" spans="1:15" x14ac:dyDescent="0.25">
      <c r="A5" s="6" t="s">
        <v>9</v>
      </c>
      <c r="B5" s="6" t="s">
        <v>41</v>
      </c>
      <c r="C5" s="6">
        <v>1655</v>
      </c>
      <c r="D5" s="6">
        <v>66</v>
      </c>
      <c r="E5" s="6">
        <v>62</v>
      </c>
      <c r="F5" s="6">
        <v>250</v>
      </c>
      <c r="G5" s="6">
        <v>89</v>
      </c>
      <c r="H5" s="6">
        <v>5</v>
      </c>
      <c r="I5" s="6">
        <v>1650</v>
      </c>
      <c r="J5" s="6">
        <v>10097</v>
      </c>
      <c r="K5" s="6">
        <v>9669</v>
      </c>
      <c r="L5" s="6">
        <v>428</v>
      </c>
      <c r="M5" s="6">
        <v>203</v>
      </c>
      <c r="N5" s="6">
        <v>1452</v>
      </c>
      <c r="O5" s="5">
        <v>1222375.8370000001</v>
      </c>
    </row>
    <row r="6" spans="1:15" x14ac:dyDescent="0.25">
      <c r="A6" s="6" t="s">
        <v>8</v>
      </c>
      <c r="B6" s="6" t="s">
        <v>41</v>
      </c>
      <c r="C6" s="6">
        <v>19915</v>
      </c>
      <c r="D6" s="6">
        <v>379</v>
      </c>
      <c r="E6" s="6">
        <v>614</v>
      </c>
      <c r="F6" s="6">
        <v>2833</v>
      </c>
      <c r="G6" s="6">
        <v>1269</v>
      </c>
      <c r="H6" s="6">
        <v>6220</v>
      </c>
      <c r="I6" s="6">
        <v>13695</v>
      </c>
      <c r="J6" s="6">
        <v>100737</v>
      </c>
      <c r="K6" s="6">
        <v>98579</v>
      </c>
      <c r="L6" s="6">
        <v>2158</v>
      </c>
      <c r="M6" s="6">
        <v>3896</v>
      </c>
      <c r="N6" s="6">
        <v>16019</v>
      </c>
      <c r="O6" s="5">
        <v>5784057.4010000005</v>
      </c>
    </row>
    <row r="7" spans="1:15" x14ac:dyDescent="0.25">
      <c r="A7" s="16" t="s">
        <v>7</v>
      </c>
      <c r="B7" s="6" t="s">
        <v>41</v>
      </c>
      <c r="C7" s="6">
        <v>2975</v>
      </c>
      <c r="D7" s="6">
        <v>20</v>
      </c>
      <c r="E7" s="6">
        <v>66</v>
      </c>
      <c r="F7" s="6">
        <v>392</v>
      </c>
      <c r="G7" s="6">
        <v>144</v>
      </c>
      <c r="H7" s="6">
        <v>68</v>
      </c>
      <c r="I7" s="6">
        <v>2907</v>
      </c>
      <c r="J7" s="6">
        <v>17304</v>
      </c>
      <c r="K7" s="6">
        <v>17130</v>
      </c>
      <c r="L7" s="6">
        <v>174</v>
      </c>
      <c r="M7" s="6">
        <v>322</v>
      </c>
      <c r="N7" s="6">
        <v>2653</v>
      </c>
      <c r="O7" s="5">
        <v>4451562.2199999988</v>
      </c>
    </row>
    <row r="8" spans="1:15" x14ac:dyDescent="0.25">
      <c r="A8" s="16" t="s">
        <v>6</v>
      </c>
      <c r="B8" s="6" t="s">
        <v>41</v>
      </c>
      <c r="C8" s="6">
        <v>2652</v>
      </c>
      <c r="D8" s="6">
        <v>939</v>
      </c>
      <c r="E8" s="6">
        <v>110</v>
      </c>
      <c r="F8" s="6">
        <v>299</v>
      </c>
      <c r="G8" s="6">
        <v>182</v>
      </c>
      <c r="H8" s="6">
        <v>239</v>
      </c>
      <c r="I8" s="6">
        <v>2413</v>
      </c>
      <c r="J8" s="6">
        <v>14148</v>
      </c>
      <c r="K8" s="6">
        <v>13787</v>
      </c>
      <c r="L8" s="6">
        <v>361</v>
      </c>
      <c r="M8" s="6">
        <v>888</v>
      </c>
      <c r="N8" s="6">
        <v>1764</v>
      </c>
      <c r="O8" s="5">
        <v>1341472.76</v>
      </c>
    </row>
    <row r="9" spans="1:15" x14ac:dyDescent="0.25">
      <c r="A9" s="15" t="s">
        <v>5</v>
      </c>
      <c r="B9" s="6" t="s">
        <v>41</v>
      </c>
      <c r="C9" s="6">
        <v>3647</v>
      </c>
      <c r="D9" s="6">
        <v>260</v>
      </c>
      <c r="E9" s="6">
        <v>152</v>
      </c>
      <c r="F9" s="6">
        <v>475</v>
      </c>
      <c r="G9" s="6">
        <v>237</v>
      </c>
      <c r="H9" s="6">
        <v>826</v>
      </c>
      <c r="I9" s="6">
        <v>2821</v>
      </c>
      <c r="J9" s="6">
        <v>19013</v>
      </c>
      <c r="K9" s="6">
        <v>18577</v>
      </c>
      <c r="L9" s="6">
        <v>436</v>
      </c>
      <c r="M9" s="6">
        <v>1043</v>
      </c>
      <c r="N9" s="6">
        <v>2604</v>
      </c>
      <c r="O9" s="5">
        <v>808319.41</v>
      </c>
    </row>
    <row r="10" spans="1:15" x14ac:dyDescent="0.25">
      <c r="A10" s="4" t="s">
        <v>3</v>
      </c>
      <c r="B10" s="4"/>
      <c r="C10" s="4">
        <v>30844</v>
      </c>
      <c r="D10" s="4">
        <v>1664</v>
      </c>
      <c r="E10" s="4">
        <v>1004</v>
      </c>
      <c r="F10" s="4">
        <v>4249</v>
      </c>
      <c r="G10" s="4">
        <v>1921</v>
      </c>
      <c r="H10" s="4">
        <v>7358</v>
      </c>
      <c r="I10" s="4">
        <v>23486</v>
      </c>
      <c r="J10" s="4">
        <v>161299</v>
      </c>
      <c r="K10" s="4">
        <v>157742</v>
      </c>
      <c r="L10" s="4">
        <v>3557</v>
      </c>
      <c r="M10" s="4">
        <v>6352</v>
      </c>
      <c r="N10" s="4">
        <v>24492</v>
      </c>
      <c r="O10" s="3">
        <v>13607787.628</v>
      </c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"/>
    </row>
    <row r="12" spans="1:15" x14ac:dyDescent="0.25">
      <c r="A12" s="14" t="s">
        <v>40</v>
      </c>
      <c r="B12" s="14"/>
      <c r="C12" s="14">
        <v>21322</v>
      </c>
      <c r="D12" s="14">
        <v>604</v>
      </c>
      <c r="E12" s="14">
        <v>696</v>
      </c>
      <c r="F12" s="14">
        <v>3124</v>
      </c>
      <c r="G12" s="14">
        <v>1126</v>
      </c>
      <c r="H12" s="14">
        <v>4530</v>
      </c>
      <c r="I12" s="14">
        <v>16792</v>
      </c>
      <c r="J12" s="14">
        <v>111264</v>
      </c>
      <c r="K12" s="14">
        <v>108055</v>
      </c>
      <c r="L12" s="14">
        <v>3209</v>
      </c>
      <c r="M12" s="14">
        <v>4650</v>
      </c>
      <c r="N12" s="14">
        <v>16670</v>
      </c>
      <c r="O12" s="13">
        <v>8653737.3999999985</v>
      </c>
    </row>
    <row r="13" spans="1:15" x14ac:dyDescent="0.25">
      <c r="A13" s="14" t="s">
        <v>39</v>
      </c>
      <c r="B13" s="14"/>
      <c r="C13" s="14">
        <v>9522</v>
      </c>
      <c r="D13" s="14">
        <v>1060</v>
      </c>
      <c r="E13" s="14">
        <v>308</v>
      </c>
      <c r="F13" s="14">
        <v>1125</v>
      </c>
      <c r="G13" s="14">
        <v>795</v>
      </c>
      <c r="H13" s="14">
        <v>2828</v>
      </c>
      <c r="I13" s="14">
        <v>6694</v>
      </c>
      <c r="J13" s="14">
        <v>50035</v>
      </c>
      <c r="K13" s="14">
        <v>49687</v>
      </c>
      <c r="L13" s="14">
        <v>348</v>
      </c>
      <c r="M13" s="14">
        <v>1702</v>
      </c>
      <c r="N13" s="14">
        <v>7820</v>
      </c>
      <c r="O13" s="13">
        <v>4954050.2280000011</v>
      </c>
    </row>
    <row r="16" spans="1:15" ht="42" customHeight="1" x14ac:dyDescent="0.25">
      <c r="A16" s="9" t="s">
        <v>38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7" ht="45" x14ac:dyDescent="0.25">
      <c r="A17" s="8" t="s">
        <v>24</v>
      </c>
      <c r="B17" s="8" t="s">
        <v>23</v>
      </c>
      <c r="C17" s="8" t="s">
        <v>22</v>
      </c>
      <c r="D17" s="8" t="s">
        <v>21</v>
      </c>
      <c r="E17" s="8" t="s">
        <v>20</v>
      </c>
      <c r="F17" s="8" t="s">
        <v>19</v>
      </c>
      <c r="G17" s="8" t="s">
        <v>18</v>
      </c>
      <c r="H17" s="8" t="s">
        <v>17</v>
      </c>
      <c r="I17" s="8" t="s">
        <v>16</v>
      </c>
      <c r="J17" s="8" t="s">
        <v>15</v>
      </c>
      <c r="K17" s="8" t="s">
        <v>14</v>
      </c>
      <c r="L17" s="8" t="s">
        <v>13</v>
      </c>
      <c r="M17" s="8" t="s">
        <v>12</v>
      </c>
      <c r="N17" s="8" t="s">
        <v>11</v>
      </c>
      <c r="O17" s="7" t="s">
        <v>10</v>
      </c>
    </row>
    <row r="18" spans="1:17" x14ac:dyDescent="0.25">
      <c r="A18" s="6" t="s">
        <v>9</v>
      </c>
      <c r="B18" s="6" t="s">
        <v>37</v>
      </c>
      <c r="C18" s="6">
        <v>205</v>
      </c>
      <c r="D18" s="6">
        <v>6</v>
      </c>
      <c r="E18" s="6">
        <v>4</v>
      </c>
      <c r="F18" s="6">
        <v>28</v>
      </c>
      <c r="G18" s="6">
        <v>14</v>
      </c>
      <c r="H18" s="6">
        <v>0</v>
      </c>
      <c r="I18" s="6">
        <v>205</v>
      </c>
      <c r="J18" s="6">
        <v>1194</v>
      </c>
      <c r="K18" s="6">
        <v>1109</v>
      </c>
      <c r="L18" s="6">
        <v>85</v>
      </c>
      <c r="M18" s="6">
        <v>21</v>
      </c>
      <c r="N18" s="6">
        <v>184</v>
      </c>
      <c r="O18" s="5">
        <v>144804.16</v>
      </c>
    </row>
    <row r="19" spans="1:17" x14ac:dyDescent="0.25">
      <c r="A19" s="10" t="s">
        <v>8</v>
      </c>
      <c r="B19" s="10" t="s">
        <v>37</v>
      </c>
      <c r="C19" s="10">
        <v>2635</v>
      </c>
      <c r="D19" s="10">
        <v>32</v>
      </c>
      <c r="E19" s="10">
        <v>63</v>
      </c>
      <c r="F19" s="10">
        <v>250</v>
      </c>
      <c r="G19" s="10">
        <v>187</v>
      </c>
      <c r="H19" s="10">
        <v>794</v>
      </c>
      <c r="I19" s="10">
        <v>1841</v>
      </c>
      <c r="J19" s="10">
        <f>13588</f>
        <v>13588</v>
      </c>
      <c r="K19" s="10">
        <f>13408</f>
        <v>13408</v>
      </c>
      <c r="L19" s="10">
        <v>180</v>
      </c>
      <c r="M19" s="10">
        <v>382</v>
      </c>
      <c r="N19" s="10">
        <f>2253</f>
        <v>2253</v>
      </c>
      <c r="O19" s="12">
        <f>771119.288</f>
        <v>771119.28799999994</v>
      </c>
    </row>
    <row r="20" spans="1:17" x14ac:dyDescent="0.25">
      <c r="A20" s="6" t="s">
        <v>7</v>
      </c>
      <c r="B20" s="6" t="s">
        <v>37</v>
      </c>
      <c r="C20" s="6">
        <f>581+1</f>
        <v>582</v>
      </c>
      <c r="D20" s="6">
        <v>5</v>
      </c>
      <c r="E20" s="6">
        <v>11</v>
      </c>
      <c r="F20" s="6">
        <f>76</f>
        <v>76</v>
      </c>
      <c r="G20" s="6">
        <v>38</v>
      </c>
      <c r="H20" s="6">
        <v>19</v>
      </c>
      <c r="I20" s="6">
        <f>562+1</f>
        <v>563</v>
      </c>
      <c r="J20" s="6">
        <f>3256+6</f>
        <v>3262</v>
      </c>
      <c r="K20" s="6">
        <f>3251+6</f>
        <v>3257</v>
      </c>
      <c r="L20" s="6">
        <v>5</v>
      </c>
      <c r="M20" s="6">
        <v>53</v>
      </c>
      <c r="N20" s="6">
        <f>528+1</f>
        <v>529</v>
      </c>
      <c r="O20" s="5">
        <f>895900.65+1030.2</f>
        <v>896930.85</v>
      </c>
      <c r="Q20" s="11"/>
    </row>
    <row r="21" spans="1:17" x14ac:dyDescent="0.25">
      <c r="A21" s="6" t="s">
        <v>6</v>
      </c>
      <c r="B21" s="6" t="s">
        <v>37</v>
      </c>
      <c r="C21" s="6">
        <v>232</v>
      </c>
      <c r="D21" s="6">
        <v>103</v>
      </c>
      <c r="E21" s="6">
        <v>4</v>
      </c>
      <c r="F21" s="6">
        <v>18</v>
      </c>
      <c r="G21" s="6">
        <v>8</v>
      </c>
      <c r="H21" s="6">
        <v>29</v>
      </c>
      <c r="I21" s="6">
        <v>203</v>
      </c>
      <c r="J21" s="6">
        <v>1241</v>
      </c>
      <c r="K21" s="6">
        <v>1183</v>
      </c>
      <c r="L21" s="6">
        <v>58</v>
      </c>
      <c r="M21" s="6">
        <v>62</v>
      </c>
      <c r="N21" s="6">
        <v>170</v>
      </c>
      <c r="O21" s="5">
        <v>110386.75</v>
      </c>
      <c r="Q21" s="11"/>
    </row>
    <row r="22" spans="1:17" x14ac:dyDescent="0.25">
      <c r="A22" s="6" t="s">
        <v>5</v>
      </c>
      <c r="B22" s="6" t="s">
        <v>37</v>
      </c>
      <c r="C22" s="6">
        <v>423</v>
      </c>
      <c r="D22" s="6">
        <v>29</v>
      </c>
      <c r="E22" s="6">
        <v>16</v>
      </c>
      <c r="F22" s="6">
        <v>50</v>
      </c>
      <c r="G22" s="6">
        <v>29</v>
      </c>
      <c r="H22" s="6">
        <v>74</v>
      </c>
      <c r="I22" s="6">
        <v>349</v>
      </c>
      <c r="J22" s="6">
        <v>2277</v>
      </c>
      <c r="K22" s="6">
        <v>2254</v>
      </c>
      <c r="L22" s="6">
        <v>23</v>
      </c>
      <c r="M22" s="6">
        <v>126</v>
      </c>
      <c r="N22" s="6">
        <v>297</v>
      </c>
      <c r="O22" s="5">
        <v>91630.36</v>
      </c>
      <c r="Q22" s="11"/>
    </row>
    <row r="23" spans="1:17" x14ac:dyDescent="0.25">
      <c r="A23" s="4" t="s">
        <v>3</v>
      </c>
      <c r="B23" s="4"/>
      <c r="C23" s="4">
        <f>SUM(C18:C22)</f>
        <v>4077</v>
      </c>
      <c r="D23" s="4">
        <f>SUM(D18:D22)</f>
        <v>175</v>
      </c>
      <c r="E23" s="4">
        <f>SUM(E18:E22)</f>
        <v>98</v>
      </c>
      <c r="F23" s="4">
        <f>SUM(F18:F22)</f>
        <v>422</v>
      </c>
      <c r="G23" s="4">
        <f>SUM(G18:G22)</f>
        <v>276</v>
      </c>
      <c r="H23" s="4">
        <f>SUM(H18:H22)</f>
        <v>916</v>
      </c>
      <c r="I23" s="4">
        <f>SUM(I18:I22)</f>
        <v>3161</v>
      </c>
      <c r="J23" s="4">
        <f>SUM(J18:J22)</f>
        <v>21562</v>
      </c>
      <c r="K23" s="4">
        <f>SUM(K18:K22)</f>
        <v>21211</v>
      </c>
      <c r="L23" s="4">
        <f>SUM(L18:L22)</f>
        <v>351</v>
      </c>
      <c r="M23" s="4">
        <f>SUM(M18:M22)</f>
        <v>644</v>
      </c>
      <c r="N23" s="4">
        <f>SUM(N18:N22)</f>
        <v>3433</v>
      </c>
      <c r="O23" s="3">
        <f>SUM(O18:O22)</f>
        <v>2014871.4080000001</v>
      </c>
    </row>
    <row r="26" spans="1:17" ht="35.25" customHeight="1" x14ac:dyDescent="0.25">
      <c r="A26" s="9" t="s">
        <v>36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7" ht="45" x14ac:dyDescent="0.25">
      <c r="A27" s="8" t="s">
        <v>24</v>
      </c>
      <c r="B27" s="8" t="s">
        <v>23</v>
      </c>
      <c r="C27" s="8" t="s">
        <v>22</v>
      </c>
      <c r="D27" s="8" t="s">
        <v>21</v>
      </c>
      <c r="E27" s="8" t="s">
        <v>20</v>
      </c>
      <c r="F27" s="8" t="s">
        <v>19</v>
      </c>
      <c r="G27" s="8" t="s">
        <v>18</v>
      </c>
      <c r="H27" s="8" t="s">
        <v>17</v>
      </c>
      <c r="I27" s="8" t="s">
        <v>16</v>
      </c>
      <c r="J27" s="8" t="s">
        <v>15</v>
      </c>
      <c r="K27" s="8" t="s">
        <v>14</v>
      </c>
      <c r="L27" s="8" t="s">
        <v>13</v>
      </c>
      <c r="M27" s="8" t="s">
        <v>12</v>
      </c>
      <c r="N27" s="8" t="s">
        <v>11</v>
      </c>
      <c r="O27" s="7" t="s">
        <v>10</v>
      </c>
    </row>
    <row r="28" spans="1:17" x14ac:dyDescent="0.25">
      <c r="A28" s="6" t="s">
        <v>9</v>
      </c>
      <c r="B28" s="6" t="s">
        <v>35</v>
      </c>
      <c r="C28" s="6">
        <v>208</v>
      </c>
      <c r="D28" s="6">
        <v>2</v>
      </c>
      <c r="E28" s="6">
        <v>8</v>
      </c>
      <c r="F28" s="6">
        <v>27</v>
      </c>
      <c r="G28" s="6">
        <v>11</v>
      </c>
      <c r="H28" s="6">
        <v>1</v>
      </c>
      <c r="I28" s="6">
        <v>207</v>
      </c>
      <c r="J28" s="6">
        <v>1465</v>
      </c>
      <c r="K28" s="6">
        <v>1465</v>
      </c>
      <c r="L28" s="6">
        <v>0</v>
      </c>
      <c r="M28" s="6">
        <v>18</v>
      </c>
      <c r="N28" s="6">
        <v>190</v>
      </c>
      <c r="O28" s="5">
        <v>155955.12</v>
      </c>
    </row>
    <row r="29" spans="1:17" x14ac:dyDescent="0.25">
      <c r="A29" s="6" t="s">
        <v>8</v>
      </c>
      <c r="B29" s="6" t="s">
        <v>35</v>
      </c>
      <c r="C29" s="6">
        <v>1803</v>
      </c>
      <c r="D29" s="6">
        <v>46</v>
      </c>
      <c r="E29" s="6">
        <v>53</v>
      </c>
      <c r="F29" s="6">
        <v>389</v>
      </c>
      <c r="G29" s="6">
        <v>120</v>
      </c>
      <c r="H29" s="6">
        <v>305</v>
      </c>
      <c r="I29" s="6">
        <v>1498</v>
      </c>
      <c r="J29" s="6">
        <v>9414</v>
      </c>
      <c r="K29" s="6">
        <v>9108</v>
      </c>
      <c r="L29" s="6">
        <v>306</v>
      </c>
      <c r="M29" s="6">
        <v>421</v>
      </c>
      <c r="N29" s="6">
        <v>1382</v>
      </c>
      <c r="O29" s="5">
        <v>536035.89300000039</v>
      </c>
    </row>
    <row r="30" spans="1:17" x14ac:dyDescent="0.25">
      <c r="A30" s="6" t="s">
        <v>7</v>
      </c>
      <c r="B30" s="6" t="s">
        <v>35</v>
      </c>
      <c r="C30" s="6">
        <v>362</v>
      </c>
      <c r="D30" s="6">
        <v>0</v>
      </c>
      <c r="E30" s="6">
        <v>9</v>
      </c>
      <c r="F30" s="6">
        <v>49</v>
      </c>
      <c r="G30" s="6">
        <v>14</v>
      </c>
      <c r="H30" s="6">
        <v>1</v>
      </c>
      <c r="I30" s="6">
        <v>361</v>
      </c>
      <c r="J30" s="6">
        <v>2306</v>
      </c>
      <c r="K30" s="6">
        <v>2291</v>
      </c>
      <c r="L30" s="6">
        <v>15</v>
      </c>
      <c r="M30" s="6">
        <v>33</v>
      </c>
      <c r="N30" s="6">
        <v>329</v>
      </c>
      <c r="O30" s="5">
        <v>551716.65</v>
      </c>
    </row>
    <row r="31" spans="1:17" x14ac:dyDescent="0.25">
      <c r="A31" s="6" t="s">
        <v>6</v>
      </c>
      <c r="B31" s="6" t="s">
        <v>35</v>
      </c>
      <c r="C31" s="6">
        <v>186</v>
      </c>
      <c r="D31" s="6">
        <v>25</v>
      </c>
      <c r="E31" s="6">
        <v>13</v>
      </c>
      <c r="F31" s="6">
        <v>36</v>
      </c>
      <c r="G31" s="6">
        <v>16</v>
      </c>
      <c r="H31" s="6">
        <v>7</v>
      </c>
      <c r="I31" s="6">
        <v>179</v>
      </c>
      <c r="J31" s="6">
        <v>1117</v>
      </c>
      <c r="K31" s="6">
        <v>1100</v>
      </c>
      <c r="L31" s="6">
        <v>17</v>
      </c>
      <c r="M31" s="6">
        <v>60</v>
      </c>
      <c r="N31" s="6">
        <v>126</v>
      </c>
      <c r="O31" s="5">
        <v>98638.35</v>
      </c>
    </row>
    <row r="32" spans="1:17" x14ac:dyDescent="0.25">
      <c r="A32" s="6" t="s">
        <v>5</v>
      </c>
      <c r="B32" s="6" t="s">
        <v>35</v>
      </c>
      <c r="C32" s="6">
        <v>368</v>
      </c>
      <c r="D32" s="6">
        <v>18</v>
      </c>
      <c r="E32" s="6">
        <v>9</v>
      </c>
      <c r="F32" s="6">
        <v>66</v>
      </c>
      <c r="G32" s="6">
        <v>25</v>
      </c>
      <c r="H32" s="6">
        <v>43</v>
      </c>
      <c r="I32" s="6">
        <v>325</v>
      </c>
      <c r="J32" s="6">
        <v>2017</v>
      </c>
      <c r="K32" s="6">
        <v>1987</v>
      </c>
      <c r="L32" s="6">
        <v>30</v>
      </c>
      <c r="M32" s="6">
        <v>98</v>
      </c>
      <c r="N32" s="6">
        <v>270</v>
      </c>
      <c r="O32" s="5">
        <v>82425.27</v>
      </c>
    </row>
    <row r="33" spans="1:15" x14ac:dyDescent="0.25">
      <c r="A33" s="4" t="s">
        <v>3</v>
      </c>
      <c r="B33" s="4"/>
      <c r="C33" s="4">
        <f>SUM(C28:C32)</f>
        <v>2927</v>
      </c>
      <c r="D33" s="4">
        <f>SUM(D28:D32)</f>
        <v>91</v>
      </c>
      <c r="E33" s="4">
        <f>SUM(E28:E32)</f>
        <v>92</v>
      </c>
      <c r="F33" s="4">
        <f>SUM(F28:F32)</f>
        <v>567</v>
      </c>
      <c r="G33" s="4">
        <f>SUM(G28:G32)</f>
        <v>186</v>
      </c>
      <c r="H33" s="4">
        <f>SUM(H28:H32)</f>
        <v>357</v>
      </c>
      <c r="I33" s="4">
        <f>SUM(I28:I32)</f>
        <v>2570</v>
      </c>
      <c r="J33" s="4">
        <f>SUM(J28:J32)</f>
        <v>16319</v>
      </c>
      <c r="K33" s="4">
        <f>SUM(K28:K32)</f>
        <v>15951</v>
      </c>
      <c r="L33" s="4">
        <f>SUM(L28:L32)</f>
        <v>368</v>
      </c>
      <c r="M33" s="4">
        <f>SUM(M28:M32)</f>
        <v>630</v>
      </c>
      <c r="N33" s="4">
        <f>SUM(N28:N32)</f>
        <v>2297</v>
      </c>
      <c r="O33" s="3">
        <f>SUM(O28:O32)</f>
        <v>1424771.2830000005</v>
      </c>
    </row>
    <row r="36" spans="1:15" ht="31.5" customHeight="1" x14ac:dyDescent="0.25">
      <c r="A36" s="9" t="s">
        <v>34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45" x14ac:dyDescent="0.25">
      <c r="A37" s="8" t="s">
        <v>24</v>
      </c>
      <c r="B37" s="8" t="s">
        <v>23</v>
      </c>
      <c r="C37" s="8" t="s">
        <v>22</v>
      </c>
      <c r="D37" s="8" t="s">
        <v>21</v>
      </c>
      <c r="E37" s="8" t="s">
        <v>20</v>
      </c>
      <c r="F37" s="8" t="s">
        <v>19</v>
      </c>
      <c r="G37" s="8" t="s">
        <v>18</v>
      </c>
      <c r="H37" s="8" t="s">
        <v>17</v>
      </c>
      <c r="I37" s="8" t="s">
        <v>16</v>
      </c>
      <c r="J37" s="8" t="s">
        <v>15</v>
      </c>
      <c r="K37" s="8" t="s">
        <v>14</v>
      </c>
      <c r="L37" s="8" t="s">
        <v>13</v>
      </c>
      <c r="M37" s="8" t="s">
        <v>12</v>
      </c>
      <c r="N37" s="8" t="s">
        <v>11</v>
      </c>
      <c r="O37" s="7" t="s">
        <v>10</v>
      </c>
    </row>
    <row r="38" spans="1:15" x14ac:dyDescent="0.25">
      <c r="A38" s="6" t="s">
        <v>9</v>
      </c>
      <c r="B38" s="6" t="s">
        <v>33</v>
      </c>
      <c r="C38" s="6">
        <v>117</v>
      </c>
      <c r="D38" s="6">
        <v>4</v>
      </c>
      <c r="E38" s="6">
        <v>6</v>
      </c>
      <c r="F38" s="6">
        <v>12</v>
      </c>
      <c r="G38" s="6">
        <v>7</v>
      </c>
      <c r="H38" s="6">
        <v>0</v>
      </c>
      <c r="I38" s="6">
        <v>117</v>
      </c>
      <c r="J38" s="6">
        <v>668</v>
      </c>
      <c r="K38" s="6">
        <v>628</v>
      </c>
      <c r="L38" s="6">
        <v>40</v>
      </c>
      <c r="M38" s="6">
        <v>12</v>
      </c>
      <c r="N38" s="6">
        <v>105</v>
      </c>
      <c r="O38" s="5">
        <v>85481.267000000007</v>
      </c>
    </row>
    <row r="39" spans="1:15" x14ac:dyDescent="0.25">
      <c r="A39" s="6" t="s">
        <v>8</v>
      </c>
      <c r="B39" s="6" t="s">
        <v>33</v>
      </c>
      <c r="C39" s="6">
        <v>1616</v>
      </c>
      <c r="D39" s="6">
        <v>17</v>
      </c>
      <c r="E39" s="6">
        <v>31</v>
      </c>
      <c r="F39" s="6">
        <v>217</v>
      </c>
      <c r="G39" s="6">
        <v>67</v>
      </c>
      <c r="H39" s="6">
        <v>372</v>
      </c>
      <c r="I39" s="6">
        <v>1244</v>
      </c>
      <c r="J39" s="6">
        <v>8010</v>
      </c>
      <c r="K39" s="6">
        <v>7711</v>
      </c>
      <c r="L39" s="6">
        <v>299</v>
      </c>
      <c r="M39" s="6">
        <v>206</v>
      </c>
      <c r="N39" s="6">
        <v>1410</v>
      </c>
      <c r="O39" s="5">
        <v>467123.92</v>
      </c>
    </row>
    <row r="40" spans="1:15" x14ac:dyDescent="0.25">
      <c r="A40" s="6" t="s">
        <v>7</v>
      </c>
      <c r="B40" s="6" t="s">
        <v>33</v>
      </c>
      <c r="C40" s="6">
        <v>315</v>
      </c>
      <c r="D40" s="6">
        <v>1</v>
      </c>
      <c r="E40" s="6">
        <v>4</v>
      </c>
      <c r="F40" s="6">
        <v>34</v>
      </c>
      <c r="G40" s="6">
        <v>20</v>
      </c>
      <c r="H40" s="6">
        <v>6</v>
      </c>
      <c r="I40" s="6">
        <v>309</v>
      </c>
      <c r="J40" s="6">
        <v>1758</v>
      </c>
      <c r="K40" s="6">
        <v>1748</v>
      </c>
      <c r="L40" s="6">
        <v>10</v>
      </c>
      <c r="M40" s="6">
        <v>33</v>
      </c>
      <c r="N40" s="6">
        <v>282</v>
      </c>
      <c r="O40" s="5">
        <v>473397.08999999997</v>
      </c>
    </row>
    <row r="41" spans="1:15" x14ac:dyDescent="0.25">
      <c r="A41" s="6" t="s">
        <v>6</v>
      </c>
      <c r="B41" s="6" t="s">
        <v>33</v>
      </c>
      <c r="C41" s="6">
        <v>172</v>
      </c>
      <c r="D41" s="6">
        <v>86</v>
      </c>
      <c r="E41" s="6">
        <v>6</v>
      </c>
      <c r="F41" s="6">
        <v>19</v>
      </c>
      <c r="G41" s="6">
        <v>13</v>
      </c>
      <c r="H41" s="6">
        <v>16</v>
      </c>
      <c r="I41" s="6">
        <v>156</v>
      </c>
      <c r="J41" s="6">
        <v>804</v>
      </c>
      <c r="K41" s="6">
        <v>754</v>
      </c>
      <c r="L41" s="6">
        <v>50</v>
      </c>
      <c r="M41" s="6">
        <v>64</v>
      </c>
      <c r="N41" s="6">
        <v>108</v>
      </c>
      <c r="O41" s="5">
        <v>82025.42</v>
      </c>
    </row>
    <row r="42" spans="1:15" x14ac:dyDescent="0.25">
      <c r="A42" s="6" t="s">
        <v>5</v>
      </c>
      <c r="B42" s="6" t="s">
        <v>32</v>
      </c>
      <c r="C42" s="6">
        <v>318</v>
      </c>
      <c r="D42" s="6">
        <v>13</v>
      </c>
      <c r="E42" s="6">
        <v>5</v>
      </c>
      <c r="F42" s="6">
        <v>38</v>
      </c>
      <c r="G42" s="6">
        <v>14</v>
      </c>
      <c r="H42" s="6">
        <v>33</v>
      </c>
      <c r="I42" s="6">
        <v>285</v>
      </c>
      <c r="J42" s="6">
        <v>1636</v>
      </c>
      <c r="K42" s="6">
        <v>1607</v>
      </c>
      <c r="L42" s="6">
        <v>29</v>
      </c>
      <c r="M42" s="6">
        <v>70</v>
      </c>
      <c r="N42" s="6">
        <v>248</v>
      </c>
      <c r="O42" s="5">
        <v>71211.539999999994</v>
      </c>
    </row>
    <row r="43" spans="1:15" x14ac:dyDescent="0.25">
      <c r="A43" s="4" t="s">
        <v>3</v>
      </c>
      <c r="B43" s="4"/>
      <c r="C43" s="4">
        <f>SUM(C38:C42)</f>
        <v>2538</v>
      </c>
      <c r="D43" s="4">
        <f>SUM(D38:D42)</f>
        <v>121</v>
      </c>
      <c r="E43" s="4">
        <f>SUM(E38:E42)</f>
        <v>52</v>
      </c>
      <c r="F43" s="4">
        <f>SUM(F38:F42)</f>
        <v>320</v>
      </c>
      <c r="G43" s="4">
        <f>SUM(G38:G42)</f>
        <v>121</v>
      </c>
      <c r="H43" s="4">
        <f>SUM(H38:H42)</f>
        <v>427</v>
      </c>
      <c r="I43" s="4">
        <f>SUM(I38:I42)</f>
        <v>2111</v>
      </c>
      <c r="J43" s="4">
        <f>SUM(J38:J42)</f>
        <v>12876</v>
      </c>
      <c r="K43" s="4">
        <f>SUM(K38:K42)</f>
        <v>12448</v>
      </c>
      <c r="L43" s="4">
        <f>SUM(L38:L42)</f>
        <v>428</v>
      </c>
      <c r="M43" s="4">
        <f>SUM(M38:M42)</f>
        <v>385</v>
      </c>
      <c r="N43" s="4">
        <f>SUM(N38:N42)</f>
        <v>2153</v>
      </c>
      <c r="O43" s="3">
        <f>SUM(O38:O42)</f>
        <v>1179239.237</v>
      </c>
    </row>
    <row r="46" spans="1:15" ht="30.75" customHeight="1" x14ac:dyDescent="0.25">
      <c r="A46" s="9" t="s">
        <v>31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45" x14ac:dyDescent="0.25">
      <c r="A47" s="8" t="s">
        <v>24</v>
      </c>
      <c r="B47" s="8" t="s">
        <v>23</v>
      </c>
      <c r="C47" s="8" t="s">
        <v>22</v>
      </c>
      <c r="D47" s="8" t="s">
        <v>21</v>
      </c>
      <c r="E47" s="8" t="s">
        <v>20</v>
      </c>
      <c r="F47" s="8" t="s">
        <v>19</v>
      </c>
      <c r="G47" s="8" t="s">
        <v>18</v>
      </c>
      <c r="H47" s="8" t="s">
        <v>17</v>
      </c>
      <c r="I47" s="8" t="s">
        <v>16</v>
      </c>
      <c r="J47" s="8" t="s">
        <v>15</v>
      </c>
      <c r="K47" s="8" t="s">
        <v>14</v>
      </c>
      <c r="L47" s="8" t="s">
        <v>13</v>
      </c>
      <c r="M47" s="8" t="s">
        <v>12</v>
      </c>
      <c r="N47" s="8" t="s">
        <v>11</v>
      </c>
      <c r="O47" s="7" t="s">
        <v>10</v>
      </c>
    </row>
    <row r="48" spans="1:15" x14ac:dyDescent="0.25">
      <c r="A48" s="6" t="s">
        <v>9</v>
      </c>
      <c r="B48" s="6" t="s">
        <v>30</v>
      </c>
      <c r="C48" s="6">
        <v>177</v>
      </c>
      <c r="D48" s="6">
        <v>14</v>
      </c>
      <c r="E48" s="6">
        <v>7</v>
      </c>
      <c r="F48" s="6">
        <v>28</v>
      </c>
      <c r="G48" s="6">
        <v>17</v>
      </c>
      <c r="H48" s="6">
        <v>0</v>
      </c>
      <c r="I48" s="6">
        <v>177</v>
      </c>
      <c r="J48" s="6">
        <v>1049</v>
      </c>
      <c r="K48" s="6">
        <v>1049</v>
      </c>
      <c r="L48" s="6">
        <v>0</v>
      </c>
      <c r="M48" s="6">
        <v>24</v>
      </c>
      <c r="N48" s="6">
        <v>153</v>
      </c>
      <c r="O48" s="5">
        <v>132599.91</v>
      </c>
    </row>
    <row r="49" spans="1:15" x14ac:dyDescent="0.25">
      <c r="A49" s="6" t="s">
        <v>8</v>
      </c>
      <c r="B49" s="6" t="s">
        <v>30</v>
      </c>
      <c r="C49" s="6">
        <v>2546</v>
      </c>
      <c r="D49" s="6">
        <v>84</v>
      </c>
      <c r="E49" s="6">
        <v>106</v>
      </c>
      <c r="F49" s="6">
        <v>430</v>
      </c>
      <c r="G49" s="6">
        <v>163</v>
      </c>
      <c r="H49" s="6">
        <v>736</v>
      </c>
      <c r="I49" s="6">
        <v>1810</v>
      </c>
      <c r="J49" s="6">
        <v>13006</v>
      </c>
      <c r="K49" s="6">
        <v>12904</v>
      </c>
      <c r="L49" s="6">
        <v>102</v>
      </c>
      <c r="M49" s="6">
        <v>530</v>
      </c>
      <c r="N49" s="6">
        <v>2016</v>
      </c>
      <c r="O49" s="5">
        <v>712924.27</v>
      </c>
    </row>
    <row r="50" spans="1:15" x14ac:dyDescent="0.25">
      <c r="A50" s="6" t="s">
        <v>7</v>
      </c>
      <c r="B50" s="6" t="s">
        <v>30</v>
      </c>
      <c r="C50" s="6">
        <v>150</v>
      </c>
      <c r="D50" s="6">
        <v>1</v>
      </c>
      <c r="E50" s="6">
        <v>1</v>
      </c>
      <c r="F50" s="6">
        <v>26</v>
      </c>
      <c r="G50" s="6">
        <v>5</v>
      </c>
      <c r="H50" s="6">
        <v>8</v>
      </c>
      <c r="I50" s="6">
        <v>142</v>
      </c>
      <c r="J50" s="6">
        <v>873</v>
      </c>
      <c r="K50" s="6">
        <v>873</v>
      </c>
      <c r="L50" s="6">
        <v>0</v>
      </c>
      <c r="M50" s="6">
        <v>15</v>
      </c>
      <c r="N50" s="6">
        <v>135</v>
      </c>
      <c r="O50" s="5">
        <v>210265.34</v>
      </c>
    </row>
    <row r="51" spans="1:15" x14ac:dyDescent="0.25">
      <c r="A51" s="6" t="s">
        <v>6</v>
      </c>
      <c r="B51" s="6" t="s">
        <v>30</v>
      </c>
      <c r="C51" s="6">
        <v>313</v>
      </c>
      <c r="D51" s="6">
        <v>134</v>
      </c>
      <c r="E51" s="6">
        <v>12</v>
      </c>
      <c r="F51" s="6">
        <v>33</v>
      </c>
      <c r="G51" s="6">
        <v>21</v>
      </c>
      <c r="H51" s="6">
        <v>55</v>
      </c>
      <c r="I51" s="6">
        <v>258</v>
      </c>
      <c r="J51" s="6">
        <v>1702</v>
      </c>
      <c r="K51" s="6">
        <v>1702</v>
      </c>
      <c r="L51" s="6">
        <v>0</v>
      </c>
      <c r="M51" s="6">
        <v>72</v>
      </c>
      <c r="N51" s="6">
        <v>241</v>
      </c>
      <c r="O51" s="5">
        <v>152088.79</v>
      </c>
    </row>
    <row r="52" spans="1:15" x14ac:dyDescent="0.25">
      <c r="A52" s="6" t="s">
        <v>5</v>
      </c>
      <c r="B52" s="6" t="s">
        <v>30</v>
      </c>
      <c r="C52" s="6">
        <v>432</v>
      </c>
      <c r="D52" s="6">
        <v>63</v>
      </c>
      <c r="E52" s="6">
        <v>26</v>
      </c>
      <c r="F52" s="6">
        <v>77</v>
      </c>
      <c r="G52" s="6">
        <v>29</v>
      </c>
      <c r="H52" s="6">
        <v>63</v>
      </c>
      <c r="I52" s="6">
        <v>369</v>
      </c>
      <c r="J52" s="6">
        <v>2301</v>
      </c>
      <c r="K52" s="6">
        <v>2288</v>
      </c>
      <c r="L52" s="6">
        <v>13</v>
      </c>
      <c r="M52" s="6">
        <v>124</v>
      </c>
      <c r="N52" s="6">
        <v>308</v>
      </c>
      <c r="O52" s="5">
        <v>97738.74</v>
      </c>
    </row>
    <row r="53" spans="1:15" x14ac:dyDescent="0.25">
      <c r="A53" s="4" t="s">
        <v>3</v>
      </c>
      <c r="B53" s="4"/>
      <c r="C53" s="4">
        <f>SUM(C48:C52)</f>
        <v>3618</v>
      </c>
      <c r="D53" s="4">
        <f>SUM(D48:D52)</f>
        <v>296</v>
      </c>
      <c r="E53" s="4">
        <f>SUM(E48:E52)</f>
        <v>152</v>
      </c>
      <c r="F53" s="4">
        <f>SUM(F48:F52)</f>
        <v>594</v>
      </c>
      <c r="G53" s="4">
        <f>SUM(G48:G52)</f>
        <v>235</v>
      </c>
      <c r="H53" s="4">
        <f>SUM(H48:H52)</f>
        <v>862</v>
      </c>
      <c r="I53" s="4">
        <f>SUM(I48:I52)</f>
        <v>2756</v>
      </c>
      <c r="J53" s="4">
        <f>SUM(J48:J52)</f>
        <v>18931</v>
      </c>
      <c r="K53" s="4">
        <f>SUM(K48:K52)</f>
        <v>18816</v>
      </c>
      <c r="L53" s="4">
        <f>SUM(L48:L52)</f>
        <v>115</v>
      </c>
      <c r="M53" s="4">
        <f>SUM(M48:M52)</f>
        <v>765</v>
      </c>
      <c r="N53" s="4">
        <f>SUM(N48:N52)</f>
        <v>2853</v>
      </c>
      <c r="O53" s="3">
        <f>SUM(O48:O52)</f>
        <v>1305617.05</v>
      </c>
    </row>
    <row r="56" spans="1:15" ht="30.75" customHeight="1" x14ac:dyDescent="0.25">
      <c r="A56" s="9" t="s">
        <v>29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45" x14ac:dyDescent="0.25">
      <c r="A57" s="8" t="s">
        <v>24</v>
      </c>
      <c r="B57" s="8" t="s">
        <v>23</v>
      </c>
      <c r="C57" s="8" t="s">
        <v>22</v>
      </c>
      <c r="D57" s="8" t="s">
        <v>21</v>
      </c>
      <c r="E57" s="8" t="s">
        <v>20</v>
      </c>
      <c r="F57" s="8" t="s">
        <v>19</v>
      </c>
      <c r="G57" s="8" t="s">
        <v>18</v>
      </c>
      <c r="H57" s="8" t="s">
        <v>17</v>
      </c>
      <c r="I57" s="8" t="s">
        <v>16</v>
      </c>
      <c r="J57" s="8" t="s">
        <v>15</v>
      </c>
      <c r="K57" s="8" t="s">
        <v>14</v>
      </c>
      <c r="L57" s="8" t="s">
        <v>13</v>
      </c>
      <c r="M57" s="8" t="s">
        <v>12</v>
      </c>
      <c r="N57" s="8" t="s">
        <v>11</v>
      </c>
      <c r="O57" s="7" t="s">
        <v>10</v>
      </c>
    </row>
    <row r="58" spans="1:15" x14ac:dyDescent="0.25">
      <c r="A58" s="6" t="s">
        <v>9</v>
      </c>
      <c r="B58" s="6" t="s">
        <v>28</v>
      </c>
      <c r="C58" s="6">
        <v>149</v>
      </c>
      <c r="D58" s="6">
        <v>13</v>
      </c>
      <c r="E58" s="6">
        <v>7</v>
      </c>
      <c r="F58" s="6">
        <v>19</v>
      </c>
      <c r="G58" s="6">
        <v>6</v>
      </c>
      <c r="H58" s="6">
        <v>3</v>
      </c>
      <c r="I58" s="6">
        <v>146</v>
      </c>
      <c r="J58" s="6">
        <v>928</v>
      </c>
      <c r="K58" s="6">
        <v>923</v>
      </c>
      <c r="L58" s="6">
        <v>5</v>
      </c>
      <c r="M58" s="6">
        <v>26</v>
      </c>
      <c r="N58" s="6">
        <v>123</v>
      </c>
      <c r="O58" s="5">
        <v>108000.92</v>
      </c>
    </row>
    <row r="59" spans="1:15" x14ac:dyDescent="0.25">
      <c r="A59" s="6" t="s">
        <v>8</v>
      </c>
      <c r="B59" s="6" t="s">
        <v>28</v>
      </c>
      <c r="C59" s="6">
        <v>2091</v>
      </c>
      <c r="D59" s="6">
        <v>42</v>
      </c>
      <c r="E59" s="6">
        <v>64</v>
      </c>
      <c r="F59" s="6">
        <v>368</v>
      </c>
      <c r="G59" s="6">
        <v>167</v>
      </c>
      <c r="H59" s="6">
        <v>432</v>
      </c>
      <c r="I59" s="6">
        <v>1659</v>
      </c>
      <c r="J59" s="6">
        <v>10752</v>
      </c>
      <c r="K59" s="6">
        <v>10562</v>
      </c>
      <c r="L59" s="6">
        <v>190</v>
      </c>
      <c r="M59" s="6">
        <v>471</v>
      </c>
      <c r="N59" s="6">
        <v>1620</v>
      </c>
      <c r="O59" s="5">
        <v>633940.77</v>
      </c>
    </row>
    <row r="60" spans="1:15" x14ac:dyDescent="0.25">
      <c r="A60" s="6" t="s">
        <v>7</v>
      </c>
      <c r="B60" s="6" t="s">
        <v>28</v>
      </c>
      <c r="C60" s="6">
        <v>382</v>
      </c>
      <c r="D60" s="6">
        <v>3</v>
      </c>
      <c r="E60" s="6">
        <v>10</v>
      </c>
      <c r="F60" s="6">
        <v>56</v>
      </c>
      <c r="G60" s="6">
        <v>19</v>
      </c>
      <c r="H60" s="6">
        <v>11</v>
      </c>
      <c r="I60" s="6">
        <v>371</v>
      </c>
      <c r="J60" s="6">
        <v>2302</v>
      </c>
      <c r="K60" s="6">
        <v>2289</v>
      </c>
      <c r="L60" s="6">
        <v>13</v>
      </c>
      <c r="M60" s="6">
        <v>37</v>
      </c>
      <c r="N60" s="6">
        <v>345</v>
      </c>
      <c r="O60" s="5">
        <v>565651.72</v>
      </c>
    </row>
    <row r="61" spans="1:15" x14ac:dyDescent="0.25">
      <c r="A61" s="6" t="s">
        <v>6</v>
      </c>
      <c r="B61" s="6" t="s">
        <v>28</v>
      </c>
      <c r="C61" s="6">
        <v>696</v>
      </c>
      <c r="D61" s="6">
        <v>236</v>
      </c>
      <c r="E61" s="6">
        <v>27</v>
      </c>
      <c r="F61" s="6">
        <v>89</v>
      </c>
      <c r="G61" s="6">
        <v>49</v>
      </c>
      <c r="H61" s="6">
        <v>15</v>
      </c>
      <c r="I61" s="6">
        <v>681</v>
      </c>
      <c r="J61" s="6">
        <v>3681</v>
      </c>
      <c r="K61" s="6">
        <v>3594</v>
      </c>
      <c r="L61" s="6">
        <v>87</v>
      </c>
      <c r="M61" s="6">
        <v>266</v>
      </c>
      <c r="N61" s="6">
        <v>430</v>
      </c>
      <c r="O61" s="5">
        <v>382003.04</v>
      </c>
    </row>
    <row r="62" spans="1:15" x14ac:dyDescent="0.25">
      <c r="A62" s="6" t="s">
        <v>5</v>
      </c>
      <c r="B62" s="6" t="s">
        <v>28</v>
      </c>
      <c r="C62" s="6">
        <v>332</v>
      </c>
      <c r="D62" s="6">
        <v>38</v>
      </c>
      <c r="E62" s="6">
        <v>20</v>
      </c>
      <c r="F62" s="6">
        <v>39</v>
      </c>
      <c r="G62" s="6">
        <v>20</v>
      </c>
      <c r="H62" s="6">
        <v>42</v>
      </c>
      <c r="I62" s="6">
        <v>290</v>
      </c>
      <c r="J62" s="6">
        <v>1860</v>
      </c>
      <c r="K62" s="6">
        <v>1837</v>
      </c>
      <c r="L62" s="6">
        <v>23</v>
      </c>
      <c r="M62" s="6">
        <v>105</v>
      </c>
      <c r="N62" s="6">
        <v>227</v>
      </c>
      <c r="O62" s="5">
        <v>73860.91</v>
      </c>
    </row>
    <row r="63" spans="1:15" x14ac:dyDescent="0.25">
      <c r="A63" s="4" t="s">
        <v>3</v>
      </c>
      <c r="B63" s="4"/>
      <c r="C63" s="4">
        <f>SUM(C58:C62)</f>
        <v>3650</v>
      </c>
      <c r="D63" s="4">
        <f>SUM(D58:D62)</f>
        <v>332</v>
      </c>
      <c r="E63" s="4">
        <f>SUM(E58:E62)</f>
        <v>128</v>
      </c>
      <c r="F63" s="4">
        <f>SUM(F58:F62)</f>
        <v>571</v>
      </c>
      <c r="G63" s="4">
        <f>SUM(G58:G62)</f>
        <v>261</v>
      </c>
      <c r="H63" s="4">
        <f>SUM(H58:H62)</f>
        <v>503</v>
      </c>
      <c r="I63" s="4">
        <f>SUM(I58:I62)</f>
        <v>3147</v>
      </c>
      <c r="J63" s="4">
        <f>SUM(J58:J62)</f>
        <v>19523</v>
      </c>
      <c r="K63" s="4">
        <f>SUM(K58:K62)</f>
        <v>19205</v>
      </c>
      <c r="L63" s="4">
        <f>SUM(L58:L62)</f>
        <v>318</v>
      </c>
      <c r="M63" s="4">
        <f>SUM(M58:M62)</f>
        <v>905</v>
      </c>
      <c r="N63" s="4">
        <f>SUM(N58:N62)</f>
        <v>2745</v>
      </c>
      <c r="O63" s="3">
        <f>SUM(O58:O62)</f>
        <v>1763457.36</v>
      </c>
    </row>
    <row r="66" spans="1:15" ht="32.25" customHeight="1" x14ac:dyDescent="0.25">
      <c r="A66" s="9" t="s">
        <v>27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ht="45" x14ac:dyDescent="0.25">
      <c r="A67" s="8" t="s">
        <v>24</v>
      </c>
      <c r="B67" s="8" t="s">
        <v>23</v>
      </c>
      <c r="C67" s="8" t="s">
        <v>22</v>
      </c>
      <c r="D67" s="8" t="s">
        <v>21</v>
      </c>
      <c r="E67" s="8" t="s">
        <v>20</v>
      </c>
      <c r="F67" s="8" t="s">
        <v>19</v>
      </c>
      <c r="G67" s="8" t="s">
        <v>18</v>
      </c>
      <c r="H67" s="8" t="s">
        <v>17</v>
      </c>
      <c r="I67" s="8" t="s">
        <v>16</v>
      </c>
      <c r="J67" s="8" t="s">
        <v>15</v>
      </c>
      <c r="K67" s="8" t="s">
        <v>14</v>
      </c>
      <c r="L67" s="8" t="s">
        <v>13</v>
      </c>
      <c r="M67" s="8" t="s">
        <v>12</v>
      </c>
      <c r="N67" s="8" t="s">
        <v>11</v>
      </c>
      <c r="O67" s="7" t="s">
        <v>10</v>
      </c>
    </row>
    <row r="68" spans="1:15" x14ac:dyDescent="0.25">
      <c r="A68" s="6" t="s">
        <v>9</v>
      </c>
      <c r="B68" s="6" t="s">
        <v>26</v>
      </c>
      <c r="C68" s="6">
        <v>563</v>
      </c>
      <c r="D68" s="6">
        <v>13</v>
      </c>
      <c r="E68" s="6">
        <v>21</v>
      </c>
      <c r="F68" s="6">
        <v>103</v>
      </c>
      <c r="G68" s="6">
        <v>19</v>
      </c>
      <c r="H68" s="6">
        <v>1</v>
      </c>
      <c r="I68" s="6">
        <v>562</v>
      </c>
      <c r="J68" s="6">
        <v>3366</v>
      </c>
      <c r="K68" s="6">
        <v>3288</v>
      </c>
      <c r="L68" s="6">
        <v>78</v>
      </c>
      <c r="M68" s="6">
        <v>71</v>
      </c>
      <c r="N68" s="6">
        <v>492</v>
      </c>
      <c r="O68" s="5">
        <v>421811.79000000004</v>
      </c>
    </row>
    <row r="69" spans="1:15" x14ac:dyDescent="0.25">
      <c r="A69" s="6" t="s">
        <v>8</v>
      </c>
      <c r="B69" s="6" t="s">
        <v>26</v>
      </c>
      <c r="C69" s="6">
        <f>7402+1</f>
        <v>7403</v>
      </c>
      <c r="D69" s="6">
        <v>119</v>
      </c>
      <c r="E69" s="6">
        <v>247</v>
      </c>
      <c r="F69" s="6">
        <f>864+1</f>
        <v>865</v>
      </c>
      <c r="G69" s="6">
        <v>434</v>
      </c>
      <c r="H69" s="6">
        <f>3272+1</f>
        <v>3273</v>
      </c>
      <c r="I69" s="6">
        <v>4130</v>
      </c>
      <c r="J69" s="6">
        <f>36328+4</f>
        <v>36332</v>
      </c>
      <c r="K69" s="6">
        <f>36061+4</f>
        <v>36065</v>
      </c>
      <c r="L69" s="6">
        <v>267</v>
      </c>
      <c r="M69" s="6">
        <v>1510</v>
      </c>
      <c r="N69" s="6">
        <f>5892+1</f>
        <v>5893</v>
      </c>
      <c r="O69" s="5">
        <f>2139393.99+244</f>
        <v>2139637.9900000002</v>
      </c>
    </row>
    <row r="70" spans="1:15" x14ac:dyDescent="0.25">
      <c r="A70" s="10" t="s">
        <v>7</v>
      </c>
      <c r="B70" s="10" t="s">
        <v>26</v>
      </c>
      <c r="C70" s="10">
        <f>766</f>
        <v>766</v>
      </c>
      <c r="D70" s="10">
        <v>5</v>
      </c>
      <c r="E70" s="10">
        <v>25</v>
      </c>
      <c r="F70" s="10">
        <v>96</v>
      </c>
      <c r="G70" s="6">
        <v>32</v>
      </c>
      <c r="H70" s="6">
        <v>20</v>
      </c>
      <c r="I70" s="6">
        <f>746</f>
        <v>746</v>
      </c>
      <c r="J70" s="6">
        <f>4204</f>
        <v>4204</v>
      </c>
      <c r="K70" s="6">
        <f>4171</f>
        <v>4171</v>
      </c>
      <c r="L70" s="6">
        <v>33</v>
      </c>
      <c r="M70" s="6">
        <v>105</v>
      </c>
      <c r="N70" s="6">
        <f>661</f>
        <v>661</v>
      </c>
      <c r="O70" s="5">
        <f>1112734.8</f>
        <v>1112734.8</v>
      </c>
    </row>
    <row r="71" spans="1:15" x14ac:dyDescent="0.25">
      <c r="A71" s="6" t="s">
        <v>6</v>
      </c>
      <c r="B71" s="6" t="s">
        <v>26</v>
      </c>
      <c r="C71" s="6">
        <v>802</v>
      </c>
      <c r="D71" s="6">
        <v>315</v>
      </c>
      <c r="E71" s="6">
        <v>36</v>
      </c>
      <c r="F71" s="6">
        <v>74</v>
      </c>
      <c r="G71" s="6">
        <v>58</v>
      </c>
      <c r="H71" s="6">
        <v>104</v>
      </c>
      <c r="I71" s="6">
        <v>698</v>
      </c>
      <c r="J71" s="6">
        <v>4263</v>
      </c>
      <c r="K71" s="6">
        <v>4198</v>
      </c>
      <c r="L71" s="6">
        <v>65</v>
      </c>
      <c r="M71" s="6">
        <v>294</v>
      </c>
      <c r="N71" s="6">
        <v>508</v>
      </c>
      <c r="O71" s="5">
        <v>383511.46</v>
      </c>
    </row>
    <row r="72" spans="1:15" x14ac:dyDescent="0.25">
      <c r="A72" s="6" t="s">
        <v>5</v>
      </c>
      <c r="B72" s="6" t="s">
        <v>26</v>
      </c>
      <c r="C72" s="6">
        <v>1358</v>
      </c>
      <c r="D72" s="6">
        <v>75</v>
      </c>
      <c r="E72" s="6">
        <v>60</v>
      </c>
      <c r="F72" s="6">
        <v>158</v>
      </c>
      <c r="G72" s="6">
        <v>88</v>
      </c>
      <c r="H72" s="6">
        <v>514</v>
      </c>
      <c r="I72" s="6">
        <v>844</v>
      </c>
      <c r="J72" s="6">
        <v>6699</v>
      </c>
      <c r="K72" s="6">
        <v>6612</v>
      </c>
      <c r="L72" s="6">
        <v>87</v>
      </c>
      <c r="M72" s="6">
        <v>399</v>
      </c>
      <c r="N72" s="6">
        <v>959</v>
      </c>
      <c r="O72" s="5">
        <v>301239.94</v>
      </c>
    </row>
    <row r="73" spans="1:15" x14ac:dyDescent="0.25">
      <c r="A73" s="4" t="s">
        <v>3</v>
      </c>
      <c r="B73" s="4"/>
      <c r="C73" s="4">
        <f>SUM(C68:C72)</f>
        <v>10892</v>
      </c>
      <c r="D73" s="4">
        <f>SUM(D68:D72)</f>
        <v>527</v>
      </c>
      <c r="E73" s="4">
        <f>SUM(E68:E72)</f>
        <v>389</v>
      </c>
      <c r="F73" s="4">
        <f>SUM(F68:F72)</f>
        <v>1296</v>
      </c>
      <c r="G73" s="4">
        <f>SUM(G68:G72)</f>
        <v>631</v>
      </c>
      <c r="H73" s="4">
        <f>SUM(H68:H72)</f>
        <v>3912</v>
      </c>
      <c r="I73" s="4">
        <f>SUM(I68:I72)</f>
        <v>6980</v>
      </c>
      <c r="J73" s="4">
        <f>SUM(J68:J72)</f>
        <v>54864</v>
      </c>
      <c r="K73" s="4">
        <f>SUM(K68:K72)</f>
        <v>54334</v>
      </c>
      <c r="L73" s="4">
        <f>SUM(L68:L72)</f>
        <v>530</v>
      </c>
      <c r="M73" s="4">
        <f>SUM(M68:M72)</f>
        <v>2379</v>
      </c>
      <c r="N73" s="4">
        <f>SUM(N68:N72)</f>
        <v>8513</v>
      </c>
      <c r="O73" s="3">
        <f>SUM(O68:O72)</f>
        <v>4358935.9800000004</v>
      </c>
    </row>
    <row r="76" spans="1:15" ht="29.25" customHeight="1" x14ac:dyDescent="0.25">
      <c r="A76" s="9" t="s">
        <v>25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ht="45" x14ac:dyDescent="0.25">
      <c r="A77" s="8" t="s">
        <v>24</v>
      </c>
      <c r="B77" s="8" t="s">
        <v>23</v>
      </c>
      <c r="C77" s="8" t="s">
        <v>22</v>
      </c>
      <c r="D77" s="8" t="s">
        <v>21</v>
      </c>
      <c r="E77" s="8" t="s">
        <v>20</v>
      </c>
      <c r="F77" s="8" t="s">
        <v>19</v>
      </c>
      <c r="G77" s="8" t="s">
        <v>18</v>
      </c>
      <c r="H77" s="8" t="s">
        <v>17</v>
      </c>
      <c r="I77" s="8" t="s">
        <v>16</v>
      </c>
      <c r="J77" s="8" t="s">
        <v>15</v>
      </c>
      <c r="K77" s="8" t="s">
        <v>14</v>
      </c>
      <c r="L77" s="8" t="s">
        <v>13</v>
      </c>
      <c r="M77" s="8" t="s">
        <v>12</v>
      </c>
      <c r="N77" s="8" t="s">
        <v>11</v>
      </c>
      <c r="O77" s="7" t="s">
        <v>10</v>
      </c>
    </row>
    <row r="78" spans="1:15" x14ac:dyDescent="0.25">
      <c r="A78" s="6" t="s">
        <v>9</v>
      </c>
      <c r="B78" s="6" t="s">
        <v>4</v>
      </c>
      <c r="C78" s="6">
        <v>236</v>
      </c>
      <c r="D78" s="6">
        <v>14</v>
      </c>
      <c r="E78" s="6">
        <v>9</v>
      </c>
      <c r="F78" s="6">
        <v>33</v>
      </c>
      <c r="G78" s="6">
        <v>15</v>
      </c>
      <c r="H78" s="6">
        <v>0</v>
      </c>
      <c r="I78" s="6">
        <v>236</v>
      </c>
      <c r="J78" s="6">
        <v>1427</v>
      </c>
      <c r="K78" s="6">
        <v>1207</v>
      </c>
      <c r="L78" s="6">
        <v>220</v>
      </c>
      <c r="M78" s="6">
        <v>31</v>
      </c>
      <c r="N78" s="6">
        <v>205</v>
      </c>
      <c r="O78" s="5">
        <v>173722.66999999998</v>
      </c>
    </row>
    <row r="79" spans="1:15" x14ac:dyDescent="0.25">
      <c r="A79" s="6" t="s">
        <v>8</v>
      </c>
      <c r="B79" s="6" t="s">
        <v>4</v>
      </c>
      <c r="C79" s="6">
        <v>1821</v>
      </c>
      <c r="D79" s="6">
        <v>39</v>
      </c>
      <c r="E79" s="6">
        <v>50</v>
      </c>
      <c r="F79" s="6">
        <v>314</v>
      </c>
      <c r="G79" s="6">
        <v>131</v>
      </c>
      <c r="H79" s="6">
        <v>308</v>
      </c>
      <c r="I79" s="6">
        <v>1513</v>
      </c>
      <c r="J79" s="6">
        <v>9635</v>
      </c>
      <c r="K79" s="6">
        <v>8821</v>
      </c>
      <c r="L79" s="6">
        <v>814</v>
      </c>
      <c r="M79" s="6">
        <v>376</v>
      </c>
      <c r="N79" s="6">
        <v>1445</v>
      </c>
      <c r="O79" s="5">
        <v>523275.27</v>
      </c>
    </row>
    <row r="80" spans="1:15" x14ac:dyDescent="0.25">
      <c r="A80" s="6" t="s">
        <v>7</v>
      </c>
      <c r="B80" s="6" t="s">
        <v>4</v>
      </c>
      <c r="C80" s="6">
        <v>418</v>
      </c>
      <c r="D80" s="6">
        <v>5</v>
      </c>
      <c r="E80" s="6">
        <v>6</v>
      </c>
      <c r="F80" s="6">
        <v>55</v>
      </c>
      <c r="G80" s="6">
        <v>16</v>
      </c>
      <c r="H80" s="6">
        <v>3</v>
      </c>
      <c r="I80" s="6">
        <v>415</v>
      </c>
      <c r="J80" s="6">
        <v>2599</v>
      </c>
      <c r="K80" s="6">
        <v>2501</v>
      </c>
      <c r="L80" s="6">
        <v>98</v>
      </c>
      <c r="M80" s="6">
        <v>46</v>
      </c>
      <c r="N80" s="6">
        <v>372</v>
      </c>
      <c r="O80" s="5">
        <v>640865.77</v>
      </c>
    </row>
    <row r="81" spans="1:15" x14ac:dyDescent="0.25">
      <c r="A81" s="6" t="s">
        <v>6</v>
      </c>
      <c r="B81" s="6" t="s">
        <v>4</v>
      </c>
      <c r="C81" s="6">
        <v>251</v>
      </c>
      <c r="D81" s="6">
        <v>40</v>
      </c>
      <c r="E81" s="6">
        <v>12</v>
      </c>
      <c r="F81" s="6">
        <v>30</v>
      </c>
      <c r="G81" s="6">
        <v>17</v>
      </c>
      <c r="H81" s="6">
        <v>13</v>
      </c>
      <c r="I81" s="6">
        <v>238</v>
      </c>
      <c r="J81" s="6">
        <v>1340</v>
      </c>
      <c r="K81" s="6">
        <v>1256</v>
      </c>
      <c r="L81" s="6">
        <v>84</v>
      </c>
      <c r="M81" s="6">
        <v>70</v>
      </c>
      <c r="N81" s="6">
        <v>181</v>
      </c>
      <c r="O81" s="5">
        <v>132818.95000000001</v>
      </c>
    </row>
    <row r="82" spans="1:15" x14ac:dyDescent="0.25">
      <c r="A82" s="6" t="s">
        <v>5</v>
      </c>
      <c r="B82" s="6" t="s">
        <v>4</v>
      </c>
      <c r="C82" s="6">
        <v>416</v>
      </c>
      <c r="D82" s="6">
        <v>24</v>
      </c>
      <c r="E82" s="6">
        <v>16</v>
      </c>
      <c r="F82" s="6">
        <v>47</v>
      </c>
      <c r="G82" s="6">
        <v>32</v>
      </c>
      <c r="H82" s="6">
        <v>57</v>
      </c>
      <c r="I82" s="6">
        <v>359</v>
      </c>
      <c r="J82" s="6">
        <v>2223</v>
      </c>
      <c r="K82" s="6">
        <v>1992</v>
      </c>
      <c r="L82" s="6">
        <v>231</v>
      </c>
      <c r="M82" s="6">
        <v>121</v>
      </c>
      <c r="N82" s="6">
        <v>295</v>
      </c>
      <c r="O82" s="5">
        <v>90212.65</v>
      </c>
    </row>
    <row r="83" spans="1:15" x14ac:dyDescent="0.25">
      <c r="A83" s="4" t="s">
        <v>3</v>
      </c>
      <c r="B83" s="4"/>
      <c r="C83" s="4">
        <f>SUM(C78:C82)</f>
        <v>3142</v>
      </c>
      <c r="D83" s="4">
        <f>SUM(D78:D82)</f>
        <v>122</v>
      </c>
      <c r="E83" s="4">
        <f>SUM(E78:E82)</f>
        <v>93</v>
      </c>
      <c r="F83" s="4">
        <f>SUM(F78:F82)</f>
        <v>479</v>
      </c>
      <c r="G83" s="4">
        <f>SUM(G78:G82)</f>
        <v>211</v>
      </c>
      <c r="H83" s="4">
        <f>SUM(H78:H82)</f>
        <v>381</v>
      </c>
      <c r="I83" s="4">
        <f>SUM(I78:I82)</f>
        <v>2761</v>
      </c>
      <c r="J83" s="4">
        <f>SUM(J78:J82)</f>
        <v>17224</v>
      </c>
      <c r="K83" s="4">
        <f>SUM(K78:K82)</f>
        <v>15777</v>
      </c>
      <c r="L83" s="4">
        <f>SUM(L78:L82)</f>
        <v>1447</v>
      </c>
      <c r="M83" s="4">
        <f>SUM(M78:M82)</f>
        <v>644</v>
      </c>
      <c r="N83" s="4">
        <f>SUM(N78:N82)</f>
        <v>2498</v>
      </c>
      <c r="O83" s="3">
        <f>SUM(O78:O82)</f>
        <v>1560895.3099999998</v>
      </c>
    </row>
    <row r="86" spans="1:15" ht="15.75" thickBot="1" x14ac:dyDescent="0.3">
      <c r="A86" s="2" t="s">
        <v>2</v>
      </c>
    </row>
    <row r="87" spans="1:15" ht="15.75" thickBot="1" x14ac:dyDescent="0.3">
      <c r="A87" s="1" t="s">
        <v>1</v>
      </c>
    </row>
    <row r="88" spans="1:15" ht="15.75" thickBot="1" x14ac:dyDescent="0.3">
      <c r="A88" s="1" t="s">
        <v>0</v>
      </c>
    </row>
  </sheetData>
  <sheetProtection algorithmName="SHA-512" hashValue="VmJgy5wx+6rWVM7U3ayvMCuQYYXK5isnXR1X8yyhHNutCR+P8gCYIkiHUbGMQCE8t6S4pAXP5lwAUkD8XzZSKg==" saltValue="TOqbY+gn4shps7Lk2D4khg==" spinCount="100000" sheet="1" formatCells="0" formatColumns="0" formatRows="0" insertColumns="0" insertRows="0" insertHyperlinks="0" deleteColumns="0" deleteRows="0" sort="0" autoFilter="0" pivotTables="0"/>
  <mergeCells count="9">
    <mergeCell ref="A1:O1"/>
    <mergeCell ref="A3:O3"/>
    <mergeCell ref="A56:O56"/>
    <mergeCell ref="A66:O66"/>
    <mergeCell ref="A76:O76"/>
    <mergeCell ref="A16:O16"/>
    <mergeCell ref="A26:O26"/>
    <mergeCell ref="A36:O36"/>
    <mergeCell ref="A46:O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Agim Thaci</dc:creator>
  <cp:lastModifiedBy>Agim Thaci</cp:lastModifiedBy>
  <dcterms:created xsi:type="dcterms:W3CDTF">2024-08-19T06:48:48Z</dcterms:created>
  <dcterms:modified xsi:type="dcterms:W3CDTF">2024-08-19T06:54:58Z</dcterms:modified>
</cp:coreProperties>
</file>